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8" i="1"/>
  <c r="F17"/>
  <c r="F16"/>
  <c r="F13"/>
  <c r="F12"/>
  <c r="F11"/>
  <c r="F10"/>
  <c r="F8"/>
  <c r="F7"/>
  <c r="M6"/>
  <c r="K6"/>
  <c r="K7" s="1"/>
  <c r="S6"/>
  <c r="S8" s="1"/>
  <c r="E16"/>
  <c r="T8"/>
  <c r="N7"/>
  <c r="M7"/>
  <c r="L7"/>
  <c r="G23" l="1"/>
  <c r="E23"/>
  <c r="F23"/>
</calcChain>
</file>

<file path=xl/sharedStrings.xml><?xml version="1.0" encoding="utf-8"?>
<sst xmlns="http://schemas.openxmlformats.org/spreadsheetml/2006/main" count="42" uniqueCount="38">
  <si>
    <t>Всього</t>
  </si>
  <si>
    <t>Предмет</t>
  </si>
  <si>
    <t>КЕКВ</t>
  </si>
  <si>
    <t>№ п/п</t>
  </si>
  <si>
    <t>ВСЬОГО</t>
  </si>
  <si>
    <t>Капітальний ремонт інших об"єктів</t>
  </si>
  <si>
    <t>Придбання матеріалів та придметів довготривалого користування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</si>
  <si>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</si>
  <si>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</si>
  <si>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</si>
  <si>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</si>
  <si>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</si>
  <si>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</si>
  <si>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</si>
  <si>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</si>
  <si>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</si>
  <si>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</si>
  <si>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</si>
  <si>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</si>
  <si>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</si>
  <si>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Розшифровка</t>
  </si>
  <si>
    <t>КФК</t>
  </si>
  <si>
    <t>Заходи по реалізації  державних програм  не віднесені до заходів розвитку</t>
  </si>
  <si>
    <t xml:space="preserve"> Капітальні видатки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</si>
  <si>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</si>
  <si>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t>Надходження та використання коштів загального та спеціального фонду                                         (форма 2 та форма 4.3)</t>
  </si>
  <si>
    <t xml:space="preserve"> Лупарівським  ДНЗ "Золота рибка"</t>
  </si>
  <si>
    <t xml:space="preserve">ЗВІТ про надходження та використання всіх отриманих коштів </t>
  </si>
  <si>
    <t>Надходження коштів з інших джерел, не заборонених законодавством (форма 4.1)</t>
  </si>
  <si>
    <t>Надходження і використання коштів, отриманих за іншими джерелами власних надходжень (форма 4.2)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</si>
  <si>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8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</si>
  <si>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вересень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</si>
  <si>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Надходження батьківської плати     </t>
    </r>
    <r>
      <rPr>
        <b/>
        <u/>
        <sz val="11"/>
        <color theme="1"/>
        <rFont val="Calibri"/>
        <family val="2"/>
        <charset val="204"/>
        <scheme val="minor"/>
      </rPr>
      <t>за 8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</si>
  <si>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батьківської плати   </t>
    </r>
    <r>
      <rPr>
        <b/>
        <u/>
        <sz val="11"/>
        <color theme="1"/>
        <rFont val="Calibri"/>
        <family val="2"/>
        <charset val="204"/>
        <scheme val="minor"/>
      </rPr>
      <t>за вересень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</si>
  <si>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 xml:space="preserve">за 8 місяців 2021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</si>
  <si>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>за вересень 2021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</si>
  <si>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8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</si>
  <si>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вересень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</si>
</sst>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5" borderId="4" xfId="0" applyFill="1" applyBorder="1"/>
    <xf numFmtId="0" fontId="0" fillId="5" borderId="7" xfId="0" applyFill="1" applyBorder="1"/>
    <xf numFmtId="0" fontId="0" fillId="6" borderId="4" xfId="0" applyFill="1" applyBorder="1"/>
    <xf numFmtId="0" fontId="0" fillId="7" borderId="4" xfId="0" applyFill="1" applyBorder="1"/>
    <xf numFmtId="0" fontId="0" fillId="0" borderId="8" xfId="0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/>
    <xf numFmtId="4" fontId="0" fillId="7" borderId="4" xfId="0" applyNumberFormat="1" applyFill="1" applyBorder="1"/>
    <xf numFmtId="4" fontId="0" fillId="0" borderId="4" xfId="0" applyNumberFormat="1" applyBorder="1"/>
    <xf numFmtId="4" fontId="0" fillId="6" borderId="4" xfId="0" applyNumberFormat="1" applyFill="1" applyBorder="1"/>
    <xf numFmtId="4" fontId="0" fillId="5" borderId="4" xfId="0" applyNumberFormat="1" applyFill="1" applyBorder="1"/>
    <xf numFmtId="4" fontId="0" fillId="5" borderId="7" xfId="0" applyNumberFormat="1" applyFill="1" applyBorder="1"/>
    <xf numFmtId="4" fontId="1" fillId="0" borderId="0" xfId="0" applyNumberFormat="1" applyFont="1" applyBorder="1" applyAlignment="1">
      <alignment horizontal="center"/>
    </xf>
    <xf numFmtId="0" fontId="0" fillId="5" borderId="4" xfId="0" applyFill="1" applyBorder="1" applyAlignment="1">
      <alignment wrapText="1"/>
    </xf>
    <xf numFmtId="4" fontId="0" fillId="5" borderId="6" xfId="0" applyNumberFormat="1" applyFill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/>
    <xf numFmtId="2" fontId="1" fillId="2" borderId="0" xfId="0" applyNumberFormat="1" applyFont="1" applyFill="1" applyBorder="1" applyAlignment="1"/>
    <xf numFmtId="2" fontId="1" fillId="2" borderId="0" xfId="0" applyNumberFormat="1" applyFont="1" applyFill="1" applyBorder="1"/>
    <xf numFmtId="0" fontId="0" fillId="2" borderId="0" xfId="0" applyFill="1" applyBorder="1"/>
    <xf numFmtId="2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4" fontId="0" fillId="7" borderId="6" xfId="0" applyNumberFormat="1" applyFill="1" applyBorder="1"/>
    <xf numFmtId="4" fontId="0" fillId="0" borderId="6" xfId="0" applyNumberFormat="1" applyBorder="1"/>
    <xf numFmtId="4" fontId="0" fillId="6" borderId="6" xfId="0" applyNumberFormat="1" applyFill="1" applyBorder="1"/>
    <xf numFmtId="4" fontId="0" fillId="5" borderId="17" xfId="0" applyNumberFormat="1" applyFill="1" applyBorder="1"/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7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wrapText="1"/>
    </xf>
    <xf numFmtId="2" fontId="7" fillId="2" borderId="0" xfId="0" applyNumberFormat="1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4" fontId="9" fillId="7" borderId="24" xfId="0" applyNumberFormat="1" applyFont="1" applyFill="1" applyBorder="1" applyAlignment="1">
      <alignment horizontal="center"/>
    </xf>
    <xf numFmtId="4" fontId="9" fillId="7" borderId="24" xfId="0" applyNumberFormat="1" applyFont="1" applyFill="1" applyBorder="1"/>
    <xf numFmtId="4" fontId="9" fillId="7" borderId="25" xfId="0" applyNumberFormat="1" applyFont="1" applyFill="1" applyBorder="1"/>
    <xf numFmtId="4" fontId="9" fillId="7" borderId="26" xfId="0" applyNumberFormat="1" applyFont="1" applyFill="1" applyBorder="1"/>
    <xf numFmtId="4" fontId="9" fillId="2" borderId="0" xfId="0" applyNumberFormat="1" applyFont="1" applyFill="1" applyBorder="1"/>
    <xf numFmtId="0" fontId="9" fillId="7" borderId="27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/>
    </xf>
    <xf numFmtId="0" fontId="9" fillId="7" borderId="28" xfId="0" applyFont="1" applyFill="1" applyBorder="1"/>
    <xf numFmtId="0" fontId="9" fillId="0" borderId="0" xfId="0" applyFont="1"/>
    <xf numFmtId="0" fontId="1" fillId="0" borderId="18" xfId="0" applyFont="1" applyBorder="1" applyAlignment="1"/>
    <xf numFmtId="4" fontId="1" fillId="7" borderId="21" xfId="0" applyNumberFormat="1" applyFont="1" applyFill="1" applyBorder="1" applyAlignment="1"/>
    <xf numFmtId="0" fontId="0" fillId="7" borderId="13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0" fillId="7" borderId="12" xfId="0" applyFill="1" applyBorder="1"/>
    <xf numFmtId="0" fontId="0" fillId="3" borderId="28" xfId="0" applyFill="1" applyBorder="1" applyAlignment="1">
      <alignment horizontal="center"/>
    </xf>
    <xf numFmtId="0" fontId="0" fillId="3" borderId="28" xfId="0" applyFill="1" applyBorder="1" applyAlignment="1">
      <alignment wrapText="1"/>
    </xf>
    <xf numFmtId="4" fontId="0" fillId="3" borderId="28" xfId="0" applyNumberFormat="1" applyFill="1" applyBorder="1" applyAlignment="1"/>
    <xf numFmtId="4" fontId="0" fillId="3" borderId="14" xfId="0" applyNumberFormat="1" applyFill="1" applyBorder="1" applyAlignment="1"/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" fillId="7" borderId="32" xfId="0" applyFont="1" applyFill="1" applyBorder="1" applyAlignment="1">
      <alignment horizontal="center"/>
    </xf>
    <xf numFmtId="4" fontId="0" fillId="7" borderId="31" xfId="0" applyNumberFormat="1" applyFill="1" applyBorder="1"/>
    <xf numFmtId="0" fontId="1" fillId="0" borderId="32" xfId="0" applyFont="1" applyBorder="1" applyAlignment="1">
      <alignment horizontal="center"/>
    </xf>
    <xf numFmtId="4" fontId="0" fillId="0" borderId="31" xfId="0" applyNumberFormat="1" applyBorder="1"/>
    <xf numFmtId="0" fontId="1" fillId="6" borderId="32" xfId="0" applyFont="1" applyFill="1" applyBorder="1" applyAlignment="1">
      <alignment horizontal="center"/>
    </xf>
    <xf numFmtId="4" fontId="0" fillId="6" borderId="31" xfId="0" applyNumberFormat="1" applyFill="1" applyBorder="1"/>
    <xf numFmtId="0" fontId="1" fillId="5" borderId="32" xfId="0" applyFont="1" applyFill="1" applyBorder="1" applyAlignment="1">
      <alignment horizontal="center"/>
    </xf>
    <xf numFmtId="4" fontId="0" fillId="5" borderId="31" xfId="0" applyNumberFormat="1" applyFill="1" applyBorder="1"/>
    <xf numFmtId="0" fontId="1" fillId="5" borderId="33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5" xfId="0" applyFill="1" applyBorder="1" applyAlignment="1">
      <alignment wrapText="1"/>
    </xf>
    <xf numFmtId="4" fontId="0" fillId="4" borderId="35" xfId="0" applyNumberFormat="1" applyFill="1" applyBorder="1"/>
    <xf numFmtId="4" fontId="0" fillId="4" borderId="36" xfId="0" applyNumberFormat="1" applyFill="1" applyBorder="1"/>
    <xf numFmtId="4" fontId="0" fillId="4" borderId="37" xfId="0" applyNumberFormat="1" applyFill="1" applyBorder="1"/>
    <xf numFmtId="0" fontId="1" fillId="3" borderId="27" xfId="0" applyFont="1" applyFill="1" applyBorder="1" applyAlignment="1">
      <alignment horizontal="center"/>
    </xf>
    <xf numFmtId="4" fontId="0" fillId="3" borderId="29" xfId="0" applyNumberFormat="1" applyFill="1" applyBorder="1" applyAlignment="1"/>
    <xf numFmtId="4" fontId="9" fillId="7" borderId="28" xfId="0" applyNumberFormat="1" applyFont="1" applyFill="1" applyBorder="1"/>
    <xf numFmtId="4" fontId="9" fillId="7" borderId="29" xfId="0" applyNumberFormat="1" applyFont="1" applyFill="1" applyBorder="1"/>
    <xf numFmtId="4" fontId="0" fillId="7" borderId="12" xfId="0" applyNumberFormat="1" applyFill="1" applyBorder="1"/>
    <xf numFmtId="4" fontId="0" fillId="7" borderId="11" xfId="0" applyNumberFormat="1" applyFont="1" applyFill="1" applyBorder="1"/>
    <xf numFmtId="4" fontId="1" fillId="7" borderId="1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2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5"/>
  <sheetViews>
    <sheetView tabSelected="1" topLeftCell="F1" workbookViewId="0">
      <selection activeCell="M13" sqref="M13"/>
    </sheetView>
  </sheetViews>
  <sheetFormatPr defaultRowHeight="15"/>
  <cols>
    <col min="1" max="1" width="5.28515625" customWidth="1"/>
    <col min="2" max="2" width="9.140625" style="39"/>
    <col min="3" max="3" width="9.140625" style="1"/>
    <col min="4" max="4" width="44.28515625" customWidth="1"/>
    <col min="5" max="5" width="18.42578125" customWidth="1"/>
    <col min="6" max="6" width="19.85546875" customWidth="1"/>
    <col min="7" max="7" width="18.7109375" customWidth="1"/>
    <col min="8" max="8" width="8.85546875" customWidth="1"/>
    <col min="9" max="9" width="2.28515625" hidden="1" customWidth="1"/>
    <col min="10" max="10" width="13.85546875" customWidth="1"/>
    <col min="11" max="11" width="18.42578125" customWidth="1"/>
    <col min="12" max="12" width="20.140625" customWidth="1"/>
    <col min="13" max="13" width="18.5703125" customWidth="1"/>
    <col min="14" max="14" width="19.7109375" customWidth="1"/>
    <col min="15" max="15" width="12.140625" customWidth="1"/>
    <col min="16" max="16" width="15.140625" customWidth="1"/>
    <col min="17" max="17" width="13.5703125" customWidth="1"/>
    <col min="18" max="18" width="22.85546875" customWidth="1"/>
    <col min="19" max="19" width="21.7109375" customWidth="1"/>
    <col min="20" max="20" width="19.28515625" customWidth="1"/>
  </cols>
  <sheetData>
    <row r="1" spans="2:21" ht="36.75" customHeight="1"/>
    <row r="2" spans="2:21" ht="21">
      <c r="B2" s="103" t="s">
        <v>27</v>
      </c>
      <c r="C2" s="103"/>
      <c r="D2" s="103"/>
      <c r="E2" s="103"/>
      <c r="F2" s="103"/>
      <c r="G2" s="103"/>
      <c r="H2" s="10"/>
      <c r="J2" s="102" t="s">
        <v>28</v>
      </c>
      <c r="K2" s="102"/>
      <c r="L2" s="102"/>
      <c r="M2" s="102"/>
      <c r="N2" s="102"/>
      <c r="O2" s="49"/>
      <c r="P2" s="102" t="s">
        <v>29</v>
      </c>
      <c r="Q2" s="102"/>
      <c r="R2" s="102"/>
      <c r="S2" s="102"/>
      <c r="T2" s="102"/>
      <c r="U2" s="50"/>
    </row>
    <row r="3" spans="2:21" ht="21">
      <c r="B3" s="103" t="s">
        <v>26</v>
      </c>
      <c r="C3" s="103"/>
      <c r="D3" s="103"/>
      <c r="E3" s="103"/>
      <c r="F3" s="103"/>
      <c r="G3" s="103"/>
      <c r="H3" s="10"/>
      <c r="I3" s="51"/>
      <c r="J3" s="102"/>
      <c r="K3" s="102"/>
      <c r="L3" s="102"/>
      <c r="M3" s="102"/>
      <c r="N3" s="102"/>
      <c r="O3" s="49"/>
      <c r="P3" s="102"/>
      <c r="Q3" s="102"/>
      <c r="R3" s="102"/>
      <c r="S3" s="102"/>
      <c r="T3" s="102"/>
      <c r="U3" s="50"/>
    </row>
    <row r="4" spans="2:21" ht="41.25" customHeight="1" thickBot="1">
      <c r="B4" s="116" t="s">
        <v>25</v>
      </c>
      <c r="C4" s="116"/>
      <c r="D4" s="116"/>
      <c r="E4" s="116"/>
      <c r="F4" s="116"/>
      <c r="G4" s="116"/>
      <c r="I4" s="103"/>
      <c r="J4" s="103"/>
      <c r="K4" s="103"/>
      <c r="L4" s="103"/>
      <c r="M4" s="103"/>
      <c r="N4" s="103"/>
      <c r="O4" s="52"/>
      <c r="P4" s="103"/>
      <c r="Q4" s="103"/>
      <c r="R4" s="103"/>
      <c r="S4" s="103"/>
      <c r="T4" s="103"/>
      <c r="U4" s="103"/>
    </row>
    <row r="5" spans="2:21" ht="89.25" customHeight="1" thickBot="1">
      <c r="B5" s="38" t="s">
        <v>3</v>
      </c>
      <c r="C5" s="44" t="s">
        <v>21</v>
      </c>
      <c r="D5" s="44" t="s">
        <v>20</v>
      </c>
      <c r="E5" s="45" t="s">
        <v>24</v>
      </c>
      <c r="F5" s="45" t="s">
        <v>30</v>
      </c>
      <c r="G5" s="45" t="s">
        <v>31</v>
      </c>
      <c r="H5" s="9"/>
      <c r="I5" s="20"/>
      <c r="J5" s="38" t="s">
        <v>3</v>
      </c>
      <c r="K5" s="53" t="s">
        <v>32</v>
      </c>
      <c r="L5" s="53" t="s">
        <v>33</v>
      </c>
      <c r="M5" s="54" t="s">
        <v>34</v>
      </c>
      <c r="N5" s="54" t="s">
        <v>35</v>
      </c>
      <c r="O5" s="55"/>
      <c r="P5" s="38" t="s">
        <v>3</v>
      </c>
      <c r="Q5" s="44" t="s">
        <v>2</v>
      </c>
      <c r="R5" s="44" t="s">
        <v>1</v>
      </c>
      <c r="S5" s="56" t="s">
        <v>36</v>
      </c>
      <c r="T5" s="57" t="s">
        <v>37</v>
      </c>
    </row>
    <row r="6" spans="2:21" ht="24" customHeight="1" thickBot="1">
      <c r="B6" s="77"/>
      <c r="C6" s="109" t="s">
        <v>19</v>
      </c>
      <c r="D6" s="110"/>
      <c r="E6" s="8"/>
      <c r="F6" s="33"/>
      <c r="G6" s="78"/>
      <c r="I6" s="2"/>
      <c r="J6" s="58">
        <v>1</v>
      </c>
      <c r="K6" s="59">
        <f>9141+41412+4501</f>
        <v>55054</v>
      </c>
      <c r="L6" s="60">
        <v>9402</v>
      </c>
      <c r="M6" s="61">
        <f>6617.6+24120.15+126512.1</f>
        <v>157249.85</v>
      </c>
      <c r="N6" s="62">
        <v>12606.4</v>
      </c>
      <c r="O6" s="63"/>
      <c r="P6" s="64">
        <v>1</v>
      </c>
      <c r="Q6" s="65">
        <v>2230</v>
      </c>
      <c r="R6" s="66" t="s">
        <v>13</v>
      </c>
      <c r="S6" s="97">
        <f>3696+12000</f>
        <v>15696</v>
      </c>
      <c r="T6" s="98">
        <v>0</v>
      </c>
      <c r="U6" s="67"/>
    </row>
    <row r="7" spans="2:21" ht="16.5" thickBot="1">
      <c r="B7" s="79">
        <v>1</v>
      </c>
      <c r="C7" s="40">
        <v>2111</v>
      </c>
      <c r="D7" s="7" t="s">
        <v>18</v>
      </c>
      <c r="E7" s="11">
        <v>1785084</v>
      </c>
      <c r="F7" s="34">
        <f>676120.34+132352.31+110459.9</f>
        <v>918932.54999999993</v>
      </c>
      <c r="G7" s="80">
        <v>153223.73000000001</v>
      </c>
      <c r="I7" s="2"/>
      <c r="J7" s="68" t="s">
        <v>0</v>
      </c>
      <c r="K7" s="69">
        <f>K6</f>
        <v>55054</v>
      </c>
      <c r="L7" s="69">
        <f t="shared" ref="L7:N7" si="0">L6</f>
        <v>9402</v>
      </c>
      <c r="M7" s="69">
        <f t="shared" si="0"/>
        <v>157249.85</v>
      </c>
      <c r="N7" s="69">
        <f t="shared" si="0"/>
        <v>12606.4</v>
      </c>
      <c r="O7" s="28"/>
      <c r="P7" s="70"/>
      <c r="Q7" s="71"/>
      <c r="R7" s="72"/>
      <c r="S7" s="99"/>
      <c r="T7" s="100"/>
    </row>
    <row r="8" spans="2:21" ht="15.75" thickBot="1">
      <c r="B8" s="79">
        <v>2</v>
      </c>
      <c r="C8" s="40">
        <v>2120</v>
      </c>
      <c r="D8" s="7" t="s">
        <v>17</v>
      </c>
      <c r="E8" s="11">
        <v>416637</v>
      </c>
      <c r="F8" s="34">
        <f>165979.99+36515.6+25067.48</f>
        <v>227563.07</v>
      </c>
      <c r="G8" s="80">
        <v>33721.440000000002</v>
      </c>
      <c r="I8" s="2"/>
      <c r="J8" s="22"/>
      <c r="K8" s="28"/>
      <c r="L8" s="28"/>
      <c r="M8" s="28"/>
      <c r="O8" s="26"/>
      <c r="P8" s="104" t="s">
        <v>0</v>
      </c>
      <c r="Q8" s="105"/>
      <c r="R8" s="105"/>
      <c r="S8" s="101">
        <f>SUM(S6:S7)</f>
        <v>15696</v>
      </c>
      <c r="T8" s="101">
        <f>SUM(T6:T7)</f>
        <v>0</v>
      </c>
    </row>
    <row r="9" spans="2:21" ht="22.5" customHeight="1">
      <c r="B9" s="81"/>
      <c r="C9" s="111" t="s">
        <v>16</v>
      </c>
      <c r="D9" s="112"/>
      <c r="E9" s="12"/>
      <c r="F9" s="35"/>
      <c r="G9" s="82"/>
      <c r="I9" s="21"/>
      <c r="J9" s="22"/>
      <c r="K9" s="23"/>
      <c r="L9" s="23"/>
      <c r="M9" s="26"/>
      <c r="N9" s="29"/>
      <c r="O9" s="21"/>
      <c r="P9" s="30"/>
      <c r="Q9" s="27"/>
    </row>
    <row r="10" spans="2:21">
      <c r="B10" s="83">
        <v>3</v>
      </c>
      <c r="C10" s="41">
        <v>2210</v>
      </c>
      <c r="D10" s="6" t="s">
        <v>15</v>
      </c>
      <c r="E10" s="13">
        <v>157627</v>
      </c>
      <c r="F10" s="36">
        <f>62176.41+327</f>
        <v>62503.41</v>
      </c>
      <c r="G10" s="84">
        <v>17829</v>
      </c>
      <c r="I10" s="21"/>
      <c r="J10" s="22"/>
      <c r="K10" s="23"/>
      <c r="L10" s="23"/>
      <c r="M10" s="26"/>
      <c r="N10" s="29"/>
      <c r="O10" s="22"/>
      <c r="P10" s="30"/>
      <c r="Q10" s="27"/>
    </row>
    <row r="11" spans="2:21">
      <c r="B11" s="83">
        <v>4</v>
      </c>
      <c r="C11" s="41">
        <v>2220</v>
      </c>
      <c r="D11" s="6" t="s">
        <v>14</v>
      </c>
      <c r="E11" s="13">
        <v>18330</v>
      </c>
      <c r="F11" s="36">
        <f>2706.1+6850</f>
        <v>9556.1</v>
      </c>
      <c r="G11" s="84">
        <v>0</v>
      </c>
      <c r="I11" s="21"/>
      <c r="J11" s="22"/>
      <c r="K11" s="23"/>
      <c r="L11" s="23"/>
      <c r="M11" s="26"/>
      <c r="N11" s="31"/>
      <c r="O11" s="32"/>
      <c r="P11" s="30"/>
      <c r="Q11" s="27"/>
    </row>
    <row r="12" spans="2:21">
      <c r="B12" s="83">
        <v>5</v>
      </c>
      <c r="C12" s="41">
        <v>2230</v>
      </c>
      <c r="D12" s="6" t="s">
        <v>13</v>
      </c>
      <c r="E12" s="13">
        <v>190260</v>
      </c>
      <c r="F12" s="36">
        <f>38310.91+9904.85+13427.9</f>
        <v>61643.66</v>
      </c>
      <c r="G12" s="84">
        <v>15292.6</v>
      </c>
      <c r="I12" s="30"/>
      <c r="J12" s="30"/>
      <c r="K12" s="24"/>
      <c r="L12" s="25"/>
      <c r="M12" s="26"/>
      <c r="N12" s="30"/>
      <c r="O12" s="30"/>
      <c r="P12" s="30"/>
      <c r="Q12" s="25"/>
    </row>
    <row r="13" spans="2:21">
      <c r="B13" s="83">
        <v>6</v>
      </c>
      <c r="C13" s="41">
        <v>2240</v>
      </c>
      <c r="D13" s="6" t="s">
        <v>12</v>
      </c>
      <c r="E13" s="13">
        <v>104500</v>
      </c>
      <c r="F13" s="36">
        <f>29503.59+3814.82+2489.46</f>
        <v>35807.870000000003</v>
      </c>
      <c r="G13" s="84">
        <v>4301.6000000000004</v>
      </c>
      <c r="I13" s="1"/>
    </row>
    <row r="14" spans="2:21">
      <c r="B14" s="83">
        <v>7</v>
      </c>
      <c r="C14" s="41">
        <v>2250</v>
      </c>
      <c r="D14" s="6" t="s">
        <v>11</v>
      </c>
      <c r="E14" s="13">
        <v>3000</v>
      </c>
      <c r="F14" s="36">
        <v>0</v>
      </c>
      <c r="G14" s="84">
        <v>0</v>
      </c>
      <c r="I14" s="1"/>
    </row>
    <row r="15" spans="2:21" ht="30" customHeight="1">
      <c r="B15" s="81"/>
      <c r="C15" s="111" t="s">
        <v>10</v>
      </c>
      <c r="D15" s="112"/>
      <c r="E15" s="12"/>
      <c r="F15" s="35"/>
      <c r="G15" s="82"/>
      <c r="I15" s="1"/>
    </row>
    <row r="16" spans="2:21">
      <c r="B16" s="85">
        <v>8</v>
      </c>
      <c r="C16" s="42">
        <v>2272</v>
      </c>
      <c r="D16" s="4" t="s">
        <v>9</v>
      </c>
      <c r="E16" s="14">
        <f>1004.42+7680</f>
        <v>8684.42</v>
      </c>
      <c r="F16" s="18">
        <f>1369.58+196.92</f>
        <v>1566.5</v>
      </c>
      <c r="G16" s="86">
        <v>1034.54</v>
      </c>
      <c r="I16" s="1"/>
    </row>
    <row r="17" spans="2:9">
      <c r="B17" s="87">
        <v>9</v>
      </c>
      <c r="C17" s="43">
        <v>2273</v>
      </c>
      <c r="D17" s="5" t="s">
        <v>8</v>
      </c>
      <c r="E17" s="15">
        <v>74421</v>
      </c>
      <c r="F17" s="37">
        <f>4137.11+23733.53+5292.76</f>
        <v>33163.4</v>
      </c>
      <c r="G17" s="86">
        <v>4315.45</v>
      </c>
      <c r="I17" s="1"/>
    </row>
    <row r="18" spans="2:9">
      <c r="B18" s="85">
        <v>10</v>
      </c>
      <c r="C18" s="42">
        <v>2274</v>
      </c>
      <c r="D18" s="4" t="s">
        <v>7</v>
      </c>
      <c r="E18" s="14">
        <v>88344</v>
      </c>
      <c r="F18" s="18">
        <f>868.25+35511.3+2868.25</f>
        <v>39247.800000000003</v>
      </c>
      <c r="G18" s="86">
        <v>1396.8</v>
      </c>
      <c r="H18" s="19"/>
      <c r="I18" s="1"/>
    </row>
    <row r="19" spans="2:9" ht="30">
      <c r="B19" s="85">
        <v>11</v>
      </c>
      <c r="C19" s="42">
        <v>2282</v>
      </c>
      <c r="D19" s="17" t="s">
        <v>22</v>
      </c>
      <c r="E19" s="14">
        <v>3000</v>
      </c>
      <c r="F19" s="18">
        <v>0</v>
      </c>
      <c r="G19" s="86">
        <v>0</v>
      </c>
      <c r="H19" s="19"/>
      <c r="I19" s="1"/>
    </row>
    <row r="20" spans="2:9" ht="26.25" customHeight="1">
      <c r="B20" s="113" t="s">
        <v>23</v>
      </c>
      <c r="C20" s="114"/>
      <c r="D20" s="114"/>
      <c r="E20" s="114"/>
      <c r="F20" s="115"/>
      <c r="G20" s="88"/>
      <c r="H20" s="30"/>
      <c r="I20" s="1"/>
    </row>
    <row r="21" spans="2:9" ht="34.5" customHeight="1" thickBot="1">
      <c r="B21" s="89">
        <v>12</v>
      </c>
      <c r="C21" s="90">
        <v>3110</v>
      </c>
      <c r="D21" s="91" t="s">
        <v>6</v>
      </c>
      <c r="E21" s="92">
        <v>40000</v>
      </c>
      <c r="F21" s="93">
        <v>0</v>
      </c>
      <c r="G21" s="94">
        <v>0</v>
      </c>
      <c r="H21" s="19"/>
      <c r="I21" s="1"/>
    </row>
    <row r="22" spans="2:9" ht="21" customHeight="1" thickBot="1">
      <c r="B22" s="95">
        <v>13</v>
      </c>
      <c r="C22" s="73">
        <v>3132</v>
      </c>
      <c r="D22" s="74" t="s">
        <v>5</v>
      </c>
      <c r="E22" s="75">
        <v>0</v>
      </c>
      <c r="F22" s="76">
        <v>0</v>
      </c>
      <c r="G22" s="96">
        <v>0</v>
      </c>
      <c r="I22" s="1"/>
    </row>
    <row r="23" spans="2:9" ht="30" customHeight="1" thickBot="1">
      <c r="B23" s="106" t="s">
        <v>4</v>
      </c>
      <c r="C23" s="107"/>
      <c r="D23" s="108"/>
      <c r="E23" s="46">
        <f>SUM(E7:E22)</f>
        <v>2889887.42</v>
      </c>
      <c r="F23" s="47">
        <f>SUM(F7:F22)</f>
        <v>1389984.3599999999</v>
      </c>
      <c r="G23" s="48">
        <f>SUM(G7:G22)</f>
        <v>231115.16000000003</v>
      </c>
      <c r="I23" s="1"/>
    </row>
    <row r="24" spans="2:9">
      <c r="B24" s="2"/>
      <c r="C24" s="2"/>
      <c r="D24" s="2"/>
      <c r="E24" s="16"/>
      <c r="F24" s="16"/>
      <c r="G24" s="16"/>
      <c r="I24" s="1"/>
    </row>
    <row r="25" spans="2:9">
      <c r="B25" s="2"/>
      <c r="C25" s="2"/>
      <c r="D25" s="2"/>
      <c r="E25" s="3"/>
      <c r="F25" s="2"/>
      <c r="G25" s="2"/>
      <c r="I25" s="1"/>
    </row>
    <row r="26" spans="2:9">
      <c r="B26" s="2"/>
      <c r="C26" s="2"/>
      <c r="D26" s="2"/>
      <c r="E26" s="3"/>
      <c r="F26" s="2"/>
      <c r="G26" s="2"/>
      <c r="I26" s="1"/>
    </row>
    <row r="27" spans="2:9">
      <c r="I27" s="1"/>
    </row>
    <row r="28" spans="2:9">
      <c r="I28" s="1"/>
    </row>
    <row r="29" spans="2:9">
      <c r="I29" s="1"/>
    </row>
    <row r="30" spans="2:9">
      <c r="I30" s="1"/>
    </row>
    <row r="31" spans="2:9">
      <c r="I31" s="1"/>
    </row>
    <row r="32" spans="2:9">
      <c r="I32" s="1"/>
    </row>
    <row r="33" spans="9:9">
      <c r="I33" s="1"/>
    </row>
    <row r="34" spans="9:9">
      <c r="I34" s="1"/>
    </row>
    <row r="35" spans="9:9">
      <c r="I35" s="1"/>
    </row>
  </sheetData>
  <mergeCells count="13">
    <mergeCell ref="P2:T3"/>
    <mergeCell ref="I4:N4"/>
    <mergeCell ref="P4:U4"/>
    <mergeCell ref="P8:R8"/>
    <mergeCell ref="B23:D23"/>
    <mergeCell ref="C6:D6"/>
    <mergeCell ref="C9:D9"/>
    <mergeCell ref="C15:D15"/>
    <mergeCell ref="B20:F20"/>
    <mergeCell ref="B3:G3"/>
    <mergeCell ref="B4:G4"/>
    <mergeCell ref="J2:N3"/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2021-10-23T06:00:53Z</dcterms:modified>
</cp:coreProperties>
</file>