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6" i="1"/>
  <c r="G12"/>
  <c r="G18" l="1"/>
  <c r="G17"/>
  <c r="G16"/>
  <c r="H16" s="1"/>
  <c r="G23" l="1"/>
  <c r="F23"/>
  <c r="H22"/>
  <c r="H21"/>
  <c r="H17"/>
  <c r="H18"/>
  <c r="H19"/>
  <c r="H11"/>
  <c r="H12"/>
  <c r="H13"/>
  <c r="H14"/>
  <c r="H10"/>
  <c r="H8"/>
  <c r="H7"/>
  <c r="H23" l="1"/>
  <c r="F18"/>
  <c r="F17"/>
  <c r="F16"/>
  <c r="F13"/>
  <c r="F12"/>
  <c r="F11"/>
  <c r="F10"/>
  <c r="F8"/>
  <c r="F7"/>
  <c r="L6"/>
  <c r="L7" s="1"/>
  <c r="T6"/>
  <c r="T8" s="1"/>
  <c r="U8"/>
  <c r="O7"/>
  <c r="N7"/>
  <c r="M7"/>
  <c r="E23" l="1"/>
</calcChain>
</file>

<file path=xl/sharedStrings.xml><?xml version="1.0" encoding="utf-8"?>
<sst xmlns="http://schemas.openxmlformats.org/spreadsheetml/2006/main" count="43" uniqueCount="39">
  <si>
    <t>Всього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</si>
  <si>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</si>
  <si>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</si>
  <si>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</si>
  <si>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</si>
  <si>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</si>
  <si>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</si>
  <si>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</si>
  <si>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</si>
  <si>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</si>
  <si>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</si>
  <si>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</si>
  <si>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</si>
  <si>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</si>
  <si>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</si>
  <si>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</si>
  <si>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</si>
  <si>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</si>
  <si>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</si>
  <si>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</si>
  <si>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</si>
  <si>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</si>
  <si>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</si>
  <si>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Капітальні видатки</t>
  </si>
  <si>
    <t>Надходження та використання коштів загального та спеціального фонду                                         (форма 2 та форма 4.3)</t>
  </si>
  <si>
    <t xml:space="preserve"> Лупарівським  ДНЗ "Золота рибка"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</si>
  <si>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</si>
  <si>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</si>
  <si>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</si>
  <si>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11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</si>
  <si>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ГРУДЕНЬ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</si>
  <si>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</si>
  <si>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ГРУДЕНЬ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</si>
  <si>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11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</si>
  <si>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</si>
  <si>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</si>
  <si>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</si>
  <si>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Сума . Грн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</si>
  <si>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з урахуванням змін                        Сума .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</si>
</sst>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5" borderId="4" xfId="0" applyFill="1" applyBorder="1"/>
    <xf numFmtId="0" fontId="0" fillId="6" borderId="4" xfId="0" applyFill="1" applyBorder="1"/>
    <xf numFmtId="0" fontId="0" fillId="0" borderId="0" xfId="0" applyAlignment="1">
      <alignment vertical="center"/>
    </xf>
    <xf numFmtId="0" fontId="2" fillId="0" borderId="0" xfId="0" applyFont="1"/>
    <xf numFmtId="4" fontId="0" fillId="6" borderId="4" xfId="0" applyNumberFormat="1" applyFill="1" applyBorder="1"/>
    <xf numFmtId="4" fontId="0" fillId="5" borderId="4" xfId="0" applyNumberFormat="1" applyFill="1" applyBorder="1"/>
    <xf numFmtId="4" fontId="0" fillId="5" borderId="5" xfId="0" applyNumberFormat="1" applyFill="1" applyBorder="1"/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4" fontId="9" fillId="7" borderId="14" xfId="0" applyNumberFormat="1" applyFont="1" applyFill="1" applyBorder="1" applyAlignment="1">
      <alignment horizontal="center"/>
    </xf>
    <xf numFmtId="4" fontId="9" fillId="7" borderId="14" xfId="0" applyNumberFormat="1" applyFont="1" applyFill="1" applyBorder="1"/>
    <xf numFmtId="4" fontId="9" fillId="7" borderId="15" xfId="0" applyNumberFormat="1" applyFont="1" applyFill="1" applyBorder="1"/>
    <xf numFmtId="4" fontId="9" fillId="7" borderId="16" xfId="0" applyNumberFormat="1" applyFont="1" applyFill="1" applyBorder="1"/>
    <xf numFmtId="4" fontId="9" fillId="2" borderId="0" xfId="0" applyNumberFormat="1" applyFont="1" applyFill="1" applyBorder="1"/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8" xfId="0" applyFont="1" applyFill="1" applyBorder="1"/>
    <xf numFmtId="0" fontId="9" fillId="0" borderId="0" xfId="0" applyFont="1"/>
    <xf numFmtId="0" fontId="1" fillId="0" borderId="11" xfId="0" applyFont="1" applyBorder="1" applyAlignment="1"/>
    <xf numFmtId="4" fontId="1" fillId="7" borderId="12" xfId="0" applyNumberFormat="1" applyFont="1" applyFill="1" applyBorder="1" applyAlignment="1"/>
    <xf numFmtId="0" fontId="0" fillId="7" borderId="9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0" fillId="7" borderId="8" xfId="0" applyFill="1" applyBorder="1"/>
    <xf numFmtId="0" fontId="1" fillId="6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4" fontId="9" fillId="7" borderId="18" xfId="0" applyNumberFormat="1" applyFont="1" applyFill="1" applyBorder="1"/>
    <xf numFmtId="4" fontId="9" fillId="7" borderId="19" xfId="0" applyNumberFormat="1" applyFont="1" applyFill="1" applyBorder="1"/>
    <xf numFmtId="4" fontId="0" fillId="7" borderId="8" xfId="0" applyNumberFormat="1" applyFill="1" applyBorder="1"/>
    <xf numFmtId="4" fontId="0" fillId="7" borderId="7" xfId="0" applyNumberFormat="1" applyFont="1" applyFill="1" applyBorder="1"/>
    <xf numFmtId="4" fontId="1" fillId="7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3" borderId="22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4" fontId="0" fillId="3" borderId="5" xfId="0" applyNumberFormat="1" applyFill="1" applyBorder="1" applyAlignment="1"/>
    <xf numFmtId="4" fontId="0" fillId="3" borderId="23" xfId="0" applyNumberFormat="1" applyFill="1" applyBorder="1" applyAlignment="1"/>
    <xf numFmtId="0" fontId="0" fillId="5" borderId="5" xfId="0" applyFill="1" applyBorder="1" applyAlignment="1">
      <alignment wrapText="1"/>
    </xf>
    <xf numFmtId="0" fontId="1" fillId="4" borderId="2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/>
    <xf numFmtId="4" fontId="0" fillId="4" borderId="24" xfId="0" applyNumberFormat="1" applyFill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0" fontId="1" fillId="5" borderId="2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4" fontId="0" fillId="5" borderId="6" xfId="0" applyNumberFormat="1" applyFill="1" applyBorder="1"/>
    <xf numFmtId="4" fontId="0" fillId="5" borderId="24" xfId="0" applyNumberFormat="1" applyFill="1" applyBorder="1"/>
    <xf numFmtId="0" fontId="1" fillId="0" borderId="9" xfId="0" applyFont="1" applyBorder="1" applyAlignment="1">
      <alignment horizontal="center"/>
    </xf>
    <xf numFmtId="4" fontId="0" fillId="0" borderId="8" xfId="0" applyNumberFormat="1" applyBorder="1"/>
    <xf numFmtId="4" fontId="0" fillId="0" borderId="7" xfId="0" applyNumberFormat="1" applyBorder="1"/>
    <xf numFmtId="0" fontId="1" fillId="7" borderId="2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4" fontId="0" fillId="7" borderId="5" xfId="0" applyNumberFormat="1" applyFill="1" applyBorder="1"/>
    <xf numFmtId="0" fontId="1" fillId="6" borderId="20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4" fontId="0" fillId="6" borderId="6" xfId="0" applyNumberFormat="1" applyFill="1" applyBorder="1"/>
    <xf numFmtId="4" fontId="0" fillId="6" borderId="24" xfId="0" applyNumberFormat="1" applyFill="1" applyBorder="1"/>
    <xf numFmtId="0" fontId="1" fillId="7" borderId="2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4" fontId="0" fillId="7" borderId="6" xfId="0" applyNumberFormat="1" applyFill="1" applyBorder="1"/>
    <xf numFmtId="4" fontId="0" fillId="7" borderId="24" xfId="0" applyNumberFormat="1" applyFill="1" applyBorder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5"/>
  <sheetViews>
    <sheetView tabSelected="1" topLeftCell="F1" workbookViewId="0">
      <selection activeCell="U7" sqref="U7"/>
    </sheetView>
  </sheetViews>
  <sheetFormatPr defaultRowHeight="15"/>
  <cols>
    <col min="1" max="1" width="5.28515625" customWidth="1"/>
    <col min="2" max="2" width="9.140625" style="27"/>
    <col min="3" max="3" width="9.140625" style="1"/>
    <col min="4" max="4" width="44.28515625" customWidth="1"/>
    <col min="5" max="5" width="18.42578125" customWidth="1"/>
    <col min="6" max="6" width="19.85546875" customWidth="1"/>
    <col min="7" max="8" width="18.7109375" customWidth="1"/>
    <col min="9" max="9" width="8.85546875" customWidth="1"/>
    <col min="10" max="10" width="2.28515625" hidden="1" customWidth="1"/>
    <col min="11" max="11" width="13.85546875" customWidth="1"/>
    <col min="12" max="12" width="18.42578125" customWidth="1"/>
    <col min="13" max="13" width="20.140625" customWidth="1"/>
    <col min="14" max="14" width="18.5703125" customWidth="1"/>
    <col min="15" max="15" width="19.7109375" customWidth="1"/>
    <col min="16" max="16" width="8.85546875" customWidth="1"/>
    <col min="17" max="17" width="15.140625" customWidth="1"/>
    <col min="18" max="18" width="13.5703125" customWidth="1"/>
    <col min="19" max="19" width="22.85546875" customWidth="1"/>
    <col min="20" max="20" width="21.7109375" customWidth="1"/>
    <col min="21" max="21" width="19.28515625" customWidth="1"/>
  </cols>
  <sheetData>
    <row r="1" spans="2:22" ht="36.75" customHeight="1"/>
    <row r="2" spans="2:22" ht="21">
      <c r="B2" s="110" t="s">
        <v>26</v>
      </c>
      <c r="C2" s="110"/>
      <c r="D2" s="110"/>
      <c r="E2" s="110"/>
      <c r="F2" s="110"/>
      <c r="G2" s="110"/>
      <c r="H2" s="66"/>
      <c r="I2" s="7"/>
      <c r="K2" s="109" t="s">
        <v>27</v>
      </c>
      <c r="L2" s="109"/>
      <c r="M2" s="109"/>
      <c r="N2" s="109"/>
      <c r="O2" s="109"/>
      <c r="P2" s="34"/>
      <c r="Q2" s="109" t="s">
        <v>28</v>
      </c>
      <c r="R2" s="109"/>
      <c r="S2" s="109"/>
      <c r="T2" s="109"/>
      <c r="U2" s="109"/>
      <c r="V2" s="35"/>
    </row>
    <row r="3" spans="2:22" ht="21">
      <c r="B3" s="110" t="s">
        <v>25</v>
      </c>
      <c r="C3" s="110"/>
      <c r="D3" s="110"/>
      <c r="E3" s="110"/>
      <c r="F3" s="110"/>
      <c r="G3" s="110"/>
      <c r="H3" s="66"/>
      <c r="I3" s="7"/>
      <c r="J3" s="36"/>
      <c r="K3" s="109"/>
      <c r="L3" s="109"/>
      <c r="M3" s="109"/>
      <c r="N3" s="109"/>
      <c r="O3" s="109"/>
      <c r="P3" s="34"/>
      <c r="Q3" s="109"/>
      <c r="R3" s="109"/>
      <c r="S3" s="109"/>
      <c r="T3" s="109"/>
      <c r="U3" s="109"/>
      <c r="V3" s="35"/>
    </row>
    <row r="4" spans="2:22" ht="41.25" customHeight="1" thickBot="1">
      <c r="B4" s="118" t="s">
        <v>24</v>
      </c>
      <c r="C4" s="118"/>
      <c r="D4" s="118"/>
      <c r="E4" s="118"/>
      <c r="F4" s="118"/>
      <c r="G4" s="118"/>
      <c r="H4" s="67"/>
      <c r="J4" s="110"/>
      <c r="K4" s="110"/>
      <c r="L4" s="110"/>
      <c r="M4" s="110"/>
      <c r="N4" s="110"/>
      <c r="O4" s="110"/>
      <c r="P4" s="37"/>
      <c r="Q4" s="110"/>
      <c r="R4" s="110"/>
      <c r="S4" s="110"/>
      <c r="T4" s="110"/>
      <c r="U4" s="110"/>
      <c r="V4" s="110"/>
    </row>
    <row r="5" spans="2:22" ht="96" customHeight="1" thickBot="1">
      <c r="B5" s="26" t="s">
        <v>3</v>
      </c>
      <c r="C5" s="31" t="s">
        <v>21</v>
      </c>
      <c r="D5" s="31" t="s">
        <v>20</v>
      </c>
      <c r="E5" s="32" t="s">
        <v>38</v>
      </c>
      <c r="F5" s="32" t="s">
        <v>29</v>
      </c>
      <c r="G5" s="32" t="s">
        <v>30</v>
      </c>
      <c r="H5" s="32" t="s">
        <v>37</v>
      </c>
      <c r="I5" s="6"/>
      <c r="J5" s="13"/>
      <c r="K5" s="26" t="s">
        <v>3</v>
      </c>
      <c r="L5" s="38" t="s">
        <v>34</v>
      </c>
      <c r="M5" s="38" t="s">
        <v>31</v>
      </c>
      <c r="N5" s="39" t="s">
        <v>33</v>
      </c>
      <c r="O5" s="39" t="s">
        <v>32</v>
      </c>
      <c r="P5" s="40"/>
      <c r="Q5" s="26" t="s">
        <v>3</v>
      </c>
      <c r="R5" s="31" t="s">
        <v>2</v>
      </c>
      <c r="S5" s="31" t="s">
        <v>1</v>
      </c>
      <c r="T5" s="41" t="s">
        <v>35</v>
      </c>
      <c r="U5" s="42" t="s">
        <v>36</v>
      </c>
    </row>
    <row r="6" spans="2:22" ht="24" customHeight="1" thickBot="1">
      <c r="B6" s="90"/>
      <c r="C6" s="115" t="s">
        <v>19</v>
      </c>
      <c r="D6" s="115"/>
      <c r="E6" s="107"/>
      <c r="F6" s="107"/>
      <c r="G6" s="107"/>
      <c r="H6" s="108"/>
      <c r="J6" s="2"/>
      <c r="K6" s="43">
        <v>1</v>
      </c>
      <c r="L6" s="44">
        <f>9141+41412+4501+9402+6057+3690</f>
        <v>74203</v>
      </c>
      <c r="M6" s="45">
        <v>9740</v>
      </c>
      <c r="N6" s="46">
        <f>6617.6+24120.15+12652.1+12606.4+7015.6+6436.3</f>
        <v>69448.149999999994</v>
      </c>
      <c r="O6" s="47">
        <v>5125.2</v>
      </c>
      <c r="P6" s="48"/>
      <c r="Q6" s="49">
        <v>1</v>
      </c>
      <c r="R6" s="50">
        <v>2230</v>
      </c>
      <c r="S6" s="51" t="s">
        <v>13</v>
      </c>
      <c r="T6" s="61">
        <f>3696+12000</f>
        <v>15696</v>
      </c>
      <c r="U6" s="62">
        <v>0</v>
      </c>
      <c r="V6" s="52"/>
    </row>
    <row r="7" spans="2:22" ht="16.5" thickBot="1">
      <c r="B7" s="102">
        <v>1</v>
      </c>
      <c r="C7" s="103">
        <v>2111</v>
      </c>
      <c r="D7" s="104" t="s">
        <v>18</v>
      </c>
      <c r="E7" s="105">
        <v>1785084</v>
      </c>
      <c r="F7" s="105">
        <f>676120.34+132352.31+110459.9+153223.73+109706.39+108128.53</f>
        <v>1289991.2</v>
      </c>
      <c r="G7" s="105">
        <v>1785084</v>
      </c>
      <c r="H7" s="106">
        <f>F7+G7</f>
        <v>3075075.2</v>
      </c>
      <c r="J7" s="2"/>
      <c r="K7" s="53" t="s">
        <v>0</v>
      </c>
      <c r="L7" s="54">
        <f>L6</f>
        <v>74203</v>
      </c>
      <c r="M7" s="54">
        <f t="shared" ref="M7:O7" si="0">M6</f>
        <v>9740</v>
      </c>
      <c r="N7" s="54">
        <f t="shared" si="0"/>
        <v>69448.149999999994</v>
      </c>
      <c r="O7" s="54">
        <f t="shared" si="0"/>
        <v>5125.2</v>
      </c>
      <c r="P7" s="21"/>
      <c r="Q7" s="55"/>
      <c r="R7" s="56"/>
      <c r="S7" s="57"/>
      <c r="T7" s="63"/>
      <c r="U7" s="64"/>
    </row>
    <row r="8" spans="2:22" ht="15.75" thickBot="1">
      <c r="B8" s="93">
        <v>2</v>
      </c>
      <c r="C8" s="94">
        <v>2120</v>
      </c>
      <c r="D8" s="95" t="s">
        <v>17</v>
      </c>
      <c r="E8" s="96">
        <v>416637</v>
      </c>
      <c r="F8" s="96">
        <f>165979.99+36515.6+25067.48+33721.44+24135.41+23788.28</f>
        <v>309208.19999999995</v>
      </c>
      <c r="G8" s="96">
        <v>416637</v>
      </c>
      <c r="H8" s="106">
        <f>F8+G8</f>
        <v>725845.2</v>
      </c>
      <c r="J8" s="2"/>
      <c r="K8" s="15"/>
      <c r="L8" s="21"/>
      <c r="M8" s="21"/>
      <c r="N8" s="21"/>
      <c r="P8" s="19"/>
      <c r="Q8" s="111" t="s">
        <v>0</v>
      </c>
      <c r="R8" s="112"/>
      <c r="S8" s="112"/>
      <c r="T8" s="65">
        <f>SUM(T6:T7)</f>
        <v>15696</v>
      </c>
      <c r="U8" s="65">
        <f>SUM(U6:U7)</f>
        <v>0</v>
      </c>
    </row>
    <row r="9" spans="2:22" ht="22.5" customHeight="1" thickBot="1">
      <c r="B9" s="90"/>
      <c r="C9" s="115" t="s">
        <v>16</v>
      </c>
      <c r="D9" s="115"/>
      <c r="E9" s="91"/>
      <c r="F9" s="91"/>
      <c r="G9" s="91"/>
      <c r="H9" s="92"/>
      <c r="J9" s="14"/>
      <c r="K9" s="15"/>
      <c r="L9" s="16"/>
      <c r="M9" s="16"/>
      <c r="N9" s="19"/>
      <c r="O9" s="22"/>
      <c r="P9" s="14"/>
      <c r="Q9" s="23"/>
      <c r="R9" s="20"/>
    </row>
    <row r="10" spans="2:22">
      <c r="B10" s="97">
        <v>3</v>
      </c>
      <c r="C10" s="98">
        <v>2210</v>
      </c>
      <c r="D10" s="99" t="s">
        <v>15</v>
      </c>
      <c r="E10" s="100">
        <v>157627</v>
      </c>
      <c r="F10" s="100">
        <f>62176.41+327+17829+6664.8+9544</f>
        <v>96541.21</v>
      </c>
      <c r="G10" s="100">
        <v>25106.5</v>
      </c>
      <c r="H10" s="101">
        <f>F10+G10</f>
        <v>121647.71</v>
      </c>
      <c r="J10" s="14"/>
      <c r="K10" s="15"/>
      <c r="L10" s="16"/>
      <c r="M10" s="16"/>
      <c r="N10" s="19"/>
      <c r="O10" s="22"/>
      <c r="P10" s="15"/>
      <c r="Q10" s="23"/>
      <c r="R10" s="20"/>
    </row>
    <row r="11" spans="2:22">
      <c r="B11" s="58">
        <v>4</v>
      </c>
      <c r="C11" s="28">
        <v>2220</v>
      </c>
      <c r="D11" s="5" t="s">
        <v>14</v>
      </c>
      <c r="E11" s="8">
        <v>18330</v>
      </c>
      <c r="F11" s="8">
        <f>2706.1+6850+2300</f>
        <v>11856.1</v>
      </c>
      <c r="G11" s="8">
        <v>0</v>
      </c>
      <c r="H11" s="101">
        <f t="shared" ref="H11:H14" si="1">F11+G11</f>
        <v>11856.1</v>
      </c>
      <c r="J11" s="14"/>
      <c r="K11" s="15"/>
      <c r="L11" s="16"/>
      <c r="M11" s="16"/>
      <c r="N11" s="19"/>
      <c r="O11" s="24"/>
      <c r="P11" s="25"/>
      <c r="Q11" s="23"/>
      <c r="R11" s="20"/>
    </row>
    <row r="12" spans="2:22">
      <c r="B12" s="58">
        <v>5</v>
      </c>
      <c r="C12" s="28">
        <v>2230</v>
      </c>
      <c r="D12" s="5" t="s">
        <v>13</v>
      </c>
      <c r="E12" s="8">
        <v>190260</v>
      </c>
      <c r="F12" s="8">
        <f>38310.91+9904.85+13427.9+15292.6+16244.75+12415.9</f>
        <v>105596.91</v>
      </c>
      <c r="G12" s="8">
        <f>103277.4-33</f>
        <v>103244.4</v>
      </c>
      <c r="H12" s="101">
        <f t="shared" si="1"/>
        <v>208841.31</v>
      </c>
      <c r="J12" s="23"/>
      <c r="K12" s="23"/>
      <c r="L12" s="17"/>
      <c r="M12" s="18"/>
      <c r="N12" s="19"/>
      <c r="O12" s="23"/>
      <c r="P12" s="23"/>
      <c r="Q12" s="23"/>
      <c r="R12" s="18"/>
    </row>
    <row r="13" spans="2:22">
      <c r="B13" s="58">
        <v>6</v>
      </c>
      <c r="C13" s="28">
        <v>2240</v>
      </c>
      <c r="D13" s="5" t="s">
        <v>12</v>
      </c>
      <c r="E13" s="8">
        <v>104500</v>
      </c>
      <c r="F13" s="8">
        <f>29503.59+3814.82+2489.46+4301.6+1281.52+5250.96</f>
        <v>46641.95</v>
      </c>
      <c r="G13" s="8">
        <v>25918.400000000001</v>
      </c>
      <c r="H13" s="101">
        <f t="shared" si="1"/>
        <v>72560.350000000006</v>
      </c>
      <c r="J13" s="1"/>
    </row>
    <row r="14" spans="2:22" ht="15.75" thickBot="1">
      <c r="B14" s="81">
        <v>7</v>
      </c>
      <c r="C14" s="82">
        <v>2250</v>
      </c>
      <c r="D14" s="83" t="s">
        <v>11</v>
      </c>
      <c r="E14" s="84">
        <v>3000</v>
      </c>
      <c r="F14" s="84">
        <v>0</v>
      </c>
      <c r="G14" s="84">
        <v>0</v>
      </c>
      <c r="H14" s="101">
        <f t="shared" si="1"/>
        <v>0</v>
      </c>
      <c r="J14" s="1"/>
    </row>
    <row r="15" spans="2:22" ht="30" customHeight="1" thickBot="1">
      <c r="B15" s="90"/>
      <c r="C15" s="115" t="s">
        <v>10</v>
      </c>
      <c r="D15" s="115"/>
      <c r="E15" s="91"/>
      <c r="F15" s="91"/>
      <c r="G15" s="91"/>
      <c r="H15" s="92"/>
      <c r="J15" s="1"/>
    </row>
    <row r="16" spans="2:22">
      <c r="B16" s="85">
        <v>8</v>
      </c>
      <c r="C16" s="86">
        <v>2272</v>
      </c>
      <c r="D16" s="87" t="s">
        <v>9</v>
      </c>
      <c r="E16" s="88">
        <v>7680</v>
      </c>
      <c r="F16" s="88">
        <f>1369.58+196.92+1034.54+552.15+552.25</f>
        <v>3705.44</v>
      </c>
      <c r="G16" s="88">
        <f>1104.5+1004.86</f>
        <v>2109.36</v>
      </c>
      <c r="H16" s="89">
        <f>F16+G16</f>
        <v>5814.8</v>
      </c>
      <c r="J16" s="1"/>
    </row>
    <row r="17" spans="2:10">
      <c r="B17" s="59">
        <v>9</v>
      </c>
      <c r="C17" s="29">
        <v>2273</v>
      </c>
      <c r="D17" s="4" t="s">
        <v>8</v>
      </c>
      <c r="E17" s="9">
        <v>74421</v>
      </c>
      <c r="F17" s="9">
        <f>4137.11+23733.53+5292.76+4315.45+4896.71+4995.91</f>
        <v>47371.47</v>
      </c>
      <c r="G17" s="9">
        <f>322.55+14108.71</f>
        <v>14431.259999999998</v>
      </c>
      <c r="H17" s="89">
        <f t="shared" ref="H17:H19" si="2">F17+G17</f>
        <v>61802.729999999996</v>
      </c>
      <c r="J17" s="1"/>
    </row>
    <row r="18" spans="2:10">
      <c r="B18" s="59">
        <v>10</v>
      </c>
      <c r="C18" s="29">
        <v>2274</v>
      </c>
      <c r="D18" s="4" t="s">
        <v>7</v>
      </c>
      <c r="E18" s="9">
        <v>88344</v>
      </c>
      <c r="F18" s="9">
        <f>868.25+35511.3+2868.25+1396.8+868.25+2358.96</f>
        <v>43871.810000000005</v>
      </c>
      <c r="G18" s="9">
        <f>943.87+30876.36</f>
        <v>31820.23</v>
      </c>
      <c r="H18" s="89">
        <f t="shared" si="2"/>
        <v>75692.040000000008</v>
      </c>
      <c r="I18" s="12"/>
      <c r="J18" s="1"/>
    </row>
    <row r="19" spans="2:10" ht="30.75" thickBot="1">
      <c r="B19" s="60">
        <v>11</v>
      </c>
      <c r="C19" s="30">
        <v>2282</v>
      </c>
      <c r="D19" s="73" t="s">
        <v>22</v>
      </c>
      <c r="E19" s="10">
        <v>3000</v>
      </c>
      <c r="F19" s="10">
        <v>0</v>
      </c>
      <c r="G19" s="10">
        <v>0</v>
      </c>
      <c r="H19" s="89">
        <f t="shared" si="2"/>
        <v>0</v>
      </c>
      <c r="I19" s="12"/>
      <c r="J19" s="1"/>
    </row>
    <row r="20" spans="2:10" ht="26.25" customHeight="1" thickBot="1">
      <c r="B20" s="116" t="s">
        <v>23</v>
      </c>
      <c r="C20" s="117"/>
      <c r="D20" s="117"/>
      <c r="E20" s="117"/>
      <c r="F20" s="117"/>
      <c r="G20" s="79"/>
      <c r="H20" s="80"/>
      <c r="I20" s="23"/>
      <c r="J20" s="1"/>
    </row>
    <row r="21" spans="2:10" ht="34.5" customHeight="1">
      <c r="B21" s="74">
        <v>12</v>
      </c>
      <c r="C21" s="75">
        <v>3110</v>
      </c>
      <c r="D21" s="76" t="s">
        <v>6</v>
      </c>
      <c r="E21" s="77">
        <v>20000</v>
      </c>
      <c r="F21" s="77">
        <v>0</v>
      </c>
      <c r="G21" s="77">
        <v>0</v>
      </c>
      <c r="H21" s="78">
        <f>F21+G21</f>
        <v>0</v>
      </c>
      <c r="I21" s="12"/>
      <c r="J21" s="1"/>
    </row>
    <row r="22" spans="2:10" ht="21" customHeight="1" thickBot="1">
      <c r="B22" s="68">
        <v>13</v>
      </c>
      <c r="C22" s="69">
        <v>3132</v>
      </c>
      <c r="D22" s="70" t="s">
        <v>5</v>
      </c>
      <c r="E22" s="71">
        <v>0</v>
      </c>
      <c r="F22" s="71">
        <v>0</v>
      </c>
      <c r="G22" s="71">
        <v>0</v>
      </c>
      <c r="H22" s="72">
        <f>F22+G22</f>
        <v>0</v>
      </c>
      <c r="J22" s="1"/>
    </row>
    <row r="23" spans="2:10" ht="30" customHeight="1" thickBot="1">
      <c r="B23" s="113" t="s">
        <v>4</v>
      </c>
      <c r="C23" s="114"/>
      <c r="D23" s="114"/>
      <c r="E23" s="33">
        <f>SUM(E7:E22)</f>
        <v>2868883</v>
      </c>
      <c r="F23" s="33">
        <f>SUM(F7:F22)</f>
        <v>1954784.2899999998</v>
      </c>
      <c r="G23" s="33">
        <f t="shared" ref="G23:H23" si="3">SUM(G7:G22)</f>
        <v>2404351.1499999994</v>
      </c>
      <c r="H23" s="33">
        <f t="shared" si="3"/>
        <v>4359135.4400000004</v>
      </c>
      <c r="J23" s="1"/>
    </row>
    <row r="24" spans="2:10">
      <c r="B24" s="2"/>
      <c r="C24" s="2"/>
      <c r="D24" s="2"/>
      <c r="E24" s="11"/>
      <c r="F24" s="11"/>
      <c r="G24" s="11"/>
      <c r="H24" s="11"/>
      <c r="J24" s="1"/>
    </row>
    <row r="25" spans="2:10">
      <c r="B25" s="2"/>
      <c r="C25" s="2"/>
      <c r="D25" s="2"/>
      <c r="E25" s="3"/>
      <c r="F25" s="2"/>
      <c r="G25" s="2"/>
      <c r="H25" s="2"/>
      <c r="J25" s="1"/>
    </row>
    <row r="26" spans="2:10">
      <c r="B26" s="2"/>
      <c r="C26" s="2"/>
      <c r="D26" s="2"/>
      <c r="E26" s="3"/>
      <c r="F26" s="2"/>
      <c r="G26" s="2"/>
      <c r="H26" s="2"/>
      <c r="J26" s="1"/>
    </row>
    <row r="27" spans="2:10">
      <c r="J27" s="1"/>
    </row>
    <row r="28" spans="2:10">
      <c r="J28" s="1"/>
    </row>
    <row r="29" spans="2:10">
      <c r="J29" s="1"/>
    </row>
    <row r="30" spans="2:10">
      <c r="J30" s="1"/>
    </row>
    <row r="31" spans="2:10">
      <c r="J31" s="1"/>
    </row>
    <row r="32" spans="2:10">
      <c r="J32" s="1"/>
    </row>
    <row r="33" spans="10:10">
      <c r="J33" s="1"/>
    </row>
    <row r="34" spans="10:10">
      <c r="J34" s="1"/>
    </row>
    <row r="35" spans="10:10">
      <c r="J35" s="1"/>
    </row>
  </sheetData>
  <mergeCells count="13">
    <mergeCell ref="Q2:U3"/>
    <mergeCell ref="J4:O4"/>
    <mergeCell ref="Q4:V4"/>
    <mergeCell ref="Q8:S8"/>
    <mergeCell ref="B23:D23"/>
    <mergeCell ref="C6:D6"/>
    <mergeCell ref="C9:D9"/>
    <mergeCell ref="C15:D15"/>
    <mergeCell ref="B20:F20"/>
    <mergeCell ref="B3:G3"/>
    <mergeCell ref="B4:G4"/>
    <mergeCell ref="K2:O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2022-01-17T12:58:40Z</dcterms:modified>
</cp:coreProperties>
</file>